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rew\Rozkłady\"/>
    </mc:Choice>
  </mc:AlternateContent>
  <xr:revisionPtr revIDLastSave="0" documentId="13_ncr:1_{B83133D1-30F8-4942-B57F-041F1033A0E3}" xr6:coauthVersionLast="47" xr6:coauthVersionMax="47" xr10:uidLastSave="{00000000-0000-0000-0000-000000000000}"/>
  <bookViews>
    <workbookView xWindow="28680" yWindow="-120" windowWidth="29040" windowHeight="15720" xr2:uid="{FB8AA1F0-5D2D-49D9-9395-68F6271E9F6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C35" i="1"/>
  <c r="C36" i="1"/>
  <c r="C37" i="1"/>
  <c r="I35" i="1"/>
  <c r="I36" i="1"/>
  <c r="I37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C15" i="1" l="1"/>
  <c r="C16" i="1" s="1"/>
  <c r="C17" i="1" s="1"/>
  <c r="C18" i="1" s="1"/>
  <c r="C19" i="1" s="1"/>
  <c r="B15" i="1"/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B28" i="1" l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<sst xmlns="http://schemas.openxmlformats.org/spreadsheetml/2006/main" count="57" uniqueCount="52">
  <si>
    <t>Nazwa linii:</t>
  </si>
  <si>
    <t>Numer kursu</t>
  </si>
  <si>
    <t>S</t>
  </si>
  <si>
    <t>Oznaczenia</t>
  </si>
  <si>
    <t>Zw.</t>
  </si>
  <si>
    <t>Rodzaj Kursu</t>
  </si>
  <si>
    <t>U</t>
  </si>
  <si>
    <t>Oznaczenie rodzaju usług i pojazdów</t>
  </si>
  <si>
    <t>km</t>
  </si>
  <si>
    <t>odl.</t>
  </si>
  <si>
    <t>Lp</t>
  </si>
  <si>
    <t>pr.TAM</t>
  </si>
  <si>
    <t>o</t>
  </si>
  <si>
    <t>p</t>
  </si>
  <si>
    <t>Prędkość techniczna</t>
  </si>
  <si>
    <t>Oznaczenia:</t>
  </si>
  <si>
    <t>S - kursuje w dni nauki szkolnej</t>
  </si>
  <si>
    <t>Rodzaje kursów:</t>
  </si>
  <si>
    <t>Zw. - kurs zwykły</t>
  </si>
  <si>
    <t>Oznaczenie rodzajów usług i pojazdów:</t>
  </si>
  <si>
    <t>U - przewóz użyteczności publicznej</t>
  </si>
  <si>
    <t>podpis przewoźnika</t>
  </si>
  <si>
    <t>Liczba pojazdów do obsługi linii: 1</t>
  </si>
  <si>
    <t>…..........................................</t>
  </si>
  <si>
    <t>Narew Szkoła DG</t>
  </si>
  <si>
    <t>osoba zarządzajaca transportem: Michał Aleksiejuk</t>
  </si>
  <si>
    <t>WSCHÓD EXPRESS Sp. z o.o.</t>
  </si>
  <si>
    <t>ul. Elewatorska 11 lok. 16</t>
  </si>
  <si>
    <t>15-620 Białystok</t>
  </si>
  <si>
    <t>Rozkład jazdy ważny od 02.09.2024 r.</t>
  </si>
  <si>
    <t>Narew Osiedle XXX-lecia DG</t>
  </si>
  <si>
    <t>Makówka 685/14 DW</t>
  </si>
  <si>
    <t>Chrabostówka 685/16 DW</t>
  </si>
  <si>
    <t>Przybudki 685/20 DW</t>
  </si>
  <si>
    <t>Kutowa 685/18 DW</t>
  </si>
  <si>
    <t>Łosinka 1619B/02 DP</t>
  </si>
  <si>
    <t>Koweła, Świetlica wiejska DG</t>
  </si>
  <si>
    <t>Nowiny, Nowiny 19 DG</t>
  </si>
  <si>
    <t>Kotłówka 1618B/07 DP</t>
  </si>
  <si>
    <t>Łosinka 1618B/05 DP</t>
  </si>
  <si>
    <t>Łosinka 1618B/03 DP</t>
  </si>
  <si>
    <t>Łosinka 1618B/01 DP</t>
  </si>
  <si>
    <t>Gorodzisko 1625B/02 DP</t>
  </si>
  <si>
    <t>Gorodzisko 1625B/03 DP</t>
  </si>
  <si>
    <t>Gorodzisko 1625B/01 DP</t>
  </si>
  <si>
    <t>Przybudki, Przybudki 15 DG</t>
  </si>
  <si>
    <t>Krynica 107093B DG</t>
  </si>
  <si>
    <t>Krzywiec 1640B/01 DP</t>
  </si>
  <si>
    <t>Waśki, Świetlica wiejska DG</t>
  </si>
  <si>
    <t>Makówka 685/13 DW</t>
  </si>
  <si>
    <t>Chrabostówka 685/15 DW</t>
  </si>
  <si>
    <t>481 Narew - Narew przez: Łosinkę, Krzywiec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</si>
</sst>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1" fillId="2" borderId="0" xfId="0" applyNumberFormat="1" applyFont="1" applyFill="1"/>
    <xf numFmtId="164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/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horizontal="center"/>
    </xf>
    <xf numFmtId="16" fontId="3" fillId="2" borderId="5" xfId="0" quotePrefix="1" applyNumberFormat="1" applyFont="1" applyFill="1" applyBorder="1" applyAlignment="1">
      <alignment horizontal="center"/>
    </xf>
    <xf numFmtId="16" fontId="3" fillId="2" borderId="6" xfId="0" quotePrefix="1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16" fontId="3" fillId="2" borderId="0" xfId="0" quotePrefix="1" applyNumberFormat="1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20" fontId="3" fillId="2" borderId="0" xfId="0" applyNumberFormat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0" borderId="0" xfId="0" applyFont="1"/>
    <xf numFmtId="20" fontId="3" fillId="2" borderId="0" xfId="0" quotePrefix="1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4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4" fillId="2" borderId="11" xfId="0" applyFont="1" applyFill="1" applyBorder="1"/>
    <xf numFmtId="0" fontId="4" fillId="2" borderId="9" xfId="0" applyFont="1" applyFill="1" applyBorder="1"/>
    <xf numFmtId="164" fontId="1" fillId="2" borderId="10" xfId="0" applyNumberFormat="1" applyFont="1" applyFill="1" applyBorder="1" applyAlignment="1">
      <alignment horizontal="center"/>
    </xf>
    <xf numFmtId="164" fontId="1" fillId="2" borderId="8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2" fillId="2" borderId="8" xfId="0" applyNumberFormat="1" applyFont="1" applyFill="1" applyBorder="1"/>
    <xf numFmtId="164" fontId="1" fillId="2" borderId="11" xfId="0" applyNumberFormat="1" applyFont="1" applyFill="1" applyBorder="1"/>
    <xf numFmtId="164" fontId="2" fillId="2" borderId="9" xfId="0" applyNumberFormat="1" applyFont="1" applyFill="1" applyBorder="1"/>
    <xf numFmtId="164" fontId="2" fillId="2" borderId="10" xfId="0" applyNumberFormat="1" applyFont="1" applyFill="1" applyBorder="1"/>
    <xf numFmtId="20" fontId="3" fillId="2" borderId="12" xfId="0" applyNumberFormat="1" applyFont="1" applyFill="1" applyBorder="1" applyAlignment="1">
      <alignment horizontal="center"/>
    </xf>
    <xf numFmtId="20" fontId="1" fillId="2" borderId="12" xfId="0" applyNumberFormat="1" applyFont="1" applyFill="1" applyBorder="1" applyAlignment="1">
      <alignment horizontal="center"/>
    </xf>
    <xf numFmtId="0" fontId="3" fillId="0" borderId="12" xfId="0" applyFont="1" applyBorder="1"/>
    <xf numFmtId="164" fontId="1" fillId="0" borderId="12" xfId="0" applyNumberFormat="1" applyFont="1" applyBorder="1"/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4BCF-E49B-4F9E-B5B3-E80BA1F55DC0}">
  <dimension ref="A1:M49"/>
  <sheetViews>
    <sheetView tabSelected="1" workbookViewId="0">
      <selection activeCell="A15" sqref="A15"/>
    </sheetView>
  </sheetViews>
  <sheetFormatPr defaultRowHeight="15" x14ac:dyDescent="0.25"/>
  <cols>
    <col min="1" max="2" width="7.7109375" customWidth="1"/>
    <col min="3" max="3" width="5" bestFit="1" customWidth="1"/>
    <col min="4" max="4" width="4.28515625" bestFit="1" customWidth="1"/>
    <col min="5" max="5" width="3.28515625" bestFit="1" customWidth="1"/>
    <col min="6" max="6" width="3.140625" customWidth="1"/>
    <col min="8" max="8" width="32.5703125" customWidth="1"/>
  </cols>
  <sheetData>
    <row r="1" spans="1:13" x14ac:dyDescent="0.2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6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6" t="s">
        <v>28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7.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6" t="s">
        <v>29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7.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6" t="s">
        <v>0</v>
      </c>
      <c r="C7" s="6" t="s">
        <v>51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7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7">
        <v>2</v>
      </c>
      <c r="B9" s="8">
        <v>1</v>
      </c>
      <c r="C9" s="9"/>
      <c r="D9" s="10"/>
      <c r="E9" s="11"/>
      <c r="F9" s="9"/>
      <c r="G9" s="31" t="s">
        <v>1</v>
      </c>
      <c r="H9" s="32"/>
      <c r="I9" s="11"/>
      <c r="J9" s="6"/>
      <c r="K9" s="13"/>
      <c r="L9" s="13"/>
      <c r="M9" s="13"/>
    </row>
    <row r="10" spans="1:13" x14ac:dyDescent="0.25">
      <c r="A10" s="14" t="s">
        <v>2</v>
      </c>
      <c r="B10" s="15" t="s">
        <v>2</v>
      </c>
      <c r="C10" s="16"/>
      <c r="D10" s="17"/>
      <c r="E10" s="18"/>
      <c r="F10" s="16"/>
      <c r="G10" s="33" t="s">
        <v>3</v>
      </c>
      <c r="H10" s="34"/>
      <c r="I10" s="18"/>
      <c r="J10" s="6"/>
      <c r="K10" s="19"/>
      <c r="L10" s="19"/>
      <c r="M10" s="19"/>
    </row>
    <row r="11" spans="1:13" x14ac:dyDescent="0.25">
      <c r="A11" s="20" t="s">
        <v>4</v>
      </c>
      <c r="B11" s="21" t="s">
        <v>4</v>
      </c>
      <c r="C11" s="16"/>
      <c r="D11" s="17"/>
      <c r="E11" s="18"/>
      <c r="F11" s="16"/>
      <c r="G11" s="33" t="s">
        <v>5</v>
      </c>
      <c r="H11" s="34"/>
      <c r="I11" s="18"/>
      <c r="J11" s="6"/>
      <c r="K11" s="13"/>
      <c r="L11" s="13"/>
      <c r="M11" s="13"/>
    </row>
    <row r="12" spans="1:13" x14ac:dyDescent="0.25">
      <c r="A12" s="20" t="s">
        <v>6</v>
      </c>
      <c r="B12" s="21" t="s">
        <v>6</v>
      </c>
      <c r="C12" s="22"/>
      <c r="D12" s="23"/>
      <c r="E12" s="24"/>
      <c r="F12" s="22"/>
      <c r="G12" s="35" t="s">
        <v>7</v>
      </c>
      <c r="H12" s="36"/>
      <c r="I12" s="24"/>
      <c r="J12" s="6"/>
      <c r="K12" s="13"/>
      <c r="L12" s="13"/>
      <c r="M12" s="13"/>
    </row>
    <row r="13" spans="1:13" x14ac:dyDescent="0.25">
      <c r="A13" s="7"/>
      <c r="B13" s="8"/>
      <c r="C13" s="9" t="s">
        <v>8</v>
      </c>
      <c r="D13" s="10" t="s">
        <v>9</v>
      </c>
      <c r="E13" s="11" t="s">
        <v>10</v>
      </c>
      <c r="F13" s="9"/>
      <c r="G13" s="12"/>
      <c r="H13" s="10"/>
      <c r="I13" s="11" t="s">
        <v>11</v>
      </c>
      <c r="J13" s="6"/>
      <c r="K13" s="13"/>
      <c r="L13" s="13"/>
      <c r="M13" s="13"/>
    </row>
    <row r="14" spans="1:13" x14ac:dyDescent="0.25">
      <c r="A14" s="45">
        <v>0.63888888888888884</v>
      </c>
      <c r="B14" s="46">
        <v>0.27777777777777779</v>
      </c>
      <c r="C14" s="2">
        <v>0</v>
      </c>
      <c r="D14" s="3"/>
      <c r="E14" s="25">
        <v>1</v>
      </c>
      <c r="F14" s="25" t="s">
        <v>12</v>
      </c>
      <c r="G14" s="47" t="s">
        <v>24</v>
      </c>
      <c r="H14" s="25"/>
      <c r="I14" s="3"/>
      <c r="J14" s="1"/>
      <c r="K14" s="26"/>
      <c r="L14" s="26"/>
      <c r="M14" s="26"/>
    </row>
    <row r="15" spans="1:13" x14ac:dyDescent="0.25">
      <c r="A15" s="45">
        <f>TIME(0,2,0)+A14</f>
        <v>0.64027777777777772</v>
      </c>
      <c r="B15" s="45">
        <f>TIME(0,2,0)+B14</f>
        <v>0.27916666666666667</v>
      </c>
      <c r="C15" s="2">
        <f>C14+D15</f>
        <v>0.55000000000000004</v>
      </c>
      <c r="D15" s="3">
        <v>0.55000000000000004</v>
      </c>
      <c r="E15" s="25">
        <v>2</v>
      </c>
      <c r="F15" s="25"/>
      <c r="G15" s="54" t="s">
        <v>30</v>
      </c>
      <c r="H15" s="55"/>
      <c r="I15" s="3" t="str">
        <f>IFERROR(IF(D15&lt;4,"",(D15*TIME(1,0,0))/(B15-B14)),"")</f>
        <v/>
      </c>
      <c r="J15" s="1"/>
      <c r="K15" s="26"/>
      <c r="L15" s="26"/>
      <c r="M15" s="27"/>
    </row>
    <row r="16" spans="1:13" x14ac:dyDescent="0.25">
      <c r="A16" s="45">
        <f>TIME(0,2,0)+A15</f>
        <v>0.64166666666666661</v>
      </c>
      <c r="B16" s="45">
        <f>TIME(0,2,0)+B15</f>
        <v>0.28055555555555556</v>
      </c>
      <c r="C16" s="2">
        <f>C15+D16</f>
        <v>1.35</v>
      </c>
      <c r="D16" s="3">
        <v>0.8</v>
      </c>
      <c r="E16" s="25">
        <v>3</v>
      </c>
      <c r="F16" s="25"/>
      <c r="G16" s="54" t="s">
        <v>31</v>
      </c>
      <c r="H16" s="55"/>
      <c r="I16" s="3" t="str">
        <f>IFERROR(IF(D16&lt;4,"",(D16*TIME(1,0,0))/(B16-#REF!)),"")</f>
        <v/>
      </c>
      <c r="J16" s="1"/>
      <c r="K16" s="26"/>
      <c r="L16" s="26"/>
      <c r="M16" s="27"/>
    </row>
    <row r="17" spans="1:13" x14ac:dyDescent="0.25">
      <c r="A17" s="45">
        <f>TIME(0,3,0)+A16</f>
        <v>0.64374999999999993</v>
      </c>
      <c r="B17" s="45">
        <f>TIME(0,3,0)+B16</f>
        <v>0.28263888888888888</v>
      </c>
      <c r="C17" s="2">
        <f t="shared" ref="C17:C37" si="0">C16+D17</f>
        <v>3.25</v>
      </c>
      <c r="D17" s="3">
        <v>1.9</v>
      </c>
      <c r="E17" s="25">
        <v>4</v>
      </c>
      <c r="F17" s="25"/>
      <c r="G17" s="54" t="s">
        <v>32</v>
      </c>
      <c r="H17" s="55"/>
      <c r="I17" s="3" t="str">
        <f>IFERROR(IF(D17&lt;4,"",(D17*TIME(1,0,0))/(B17-B16)),"")</f>
        <v/>
      </c>
      <c r="J17" s="1"/>
      <c r="K17" s="26"/>
      <c r="L17" s="26"/>
      <c r="M17" s="27"/>
    </row>
    <row r="18" spans="1:13" x14ac:dyDescent="0.25">
      <c r="A18" s="45">
        <f>TIME(0,3,0)+A17</f>
        <v>0.64583333333333326</v>
      </c>
      <c r="B18" s="45">
        <f>TIME(0,3,0)+B17</f>
        <v>0.28472222222222221</v>
      </c>
      <c r="C18" s="2">
        <f t="shared" si="0"/>
        <v>5.35</v>
      </c>
      <c r="D18" s="3">
        <v>2.1</v>
      </c>
      <c r="E18" s="25">
        <v>5</v>
      </c>
      <c r="F18" s="25"/>
      <c r="G18" s="54" t="s">
        <v>34</v>
      </c>
      <c r="H18" s="55"/>
      <c r="I18" s="3" t="str">
        <f t="shared" ref="I18:I37" si="1">IFERROR(IF(D18&lt;4,"",(D18*TIME(1,0,0))/(B18-B17)),"")</f>
        <v/>
      </c>
      <c r="J18" s="1"/>
      <c r="K18" s="26"/>
      <c r="L18" s="26"/>
      <c r="M18" s="27"/>
    </row>
    <row r="19" spans="1:13" x14ac:dyDescent="0.25">
      <c r="A19" s="45">
        <f>TIME(0,2,0)+A18</f>
        <v>0.64722222222222214</v>
      </c>
      <c r="B19" s="45">
        <f>TIME(0,2,0)+B18</f>
        <v>0.28611111111111109</v>
      </c>
      <c r="C19" s="2">
        <f t="shared" si="0"/>
        <v>7.1499999999999995</v>
      </c>
      <c r="D19" s="3">
        <v>1.8</v>
      </c>
      <c r="E19" s="25">
        <v>6</v>
      </c>
      <c r="F19" s="25"/>
      <c r="G19" s="54" t="s">
        <v>33</v>
      </c>
      <c r="H19" s="55"/>
      <c r="I19" s="3" t="str">
        <f t="shared" si="1"/>
        <v/>
      </c>
      <c r="J19" s="1"/>
      <c r="K19" s="26"/>
      <c r="L19" s="26"/>
      <c r="M19" s="27"/>
    </row>
    <row r="20" spans="1:13" x14ac:dyDescent="0.25">
      <c r="A20" s="45">
        <f>TIME(0,2,0)+A19</f>
        <v>0.64861111111111103</v>
      </c>
      <c r="B20" s="45">
        <f>TIME(0,2,0)+B19</f>
        <v>0.28749999999999998</v>
      </c>
      <c r="C20" s="2">
        <f t="shared" si="0"/>
        <v>8.25</v>
      </c>
      <c r="D20" s="3">
        <v>1.1000000000000001</v>
      </c>
      <c r="E20" s="25">
        <v>7</v>
      </c>
      <c r="F20" s="25"/>
      <c r="G20" s="54" t="s">
        <v>35</v>
      </c>
      <c r="H20" s="55"/>
      <c r="I20" s="3" t="str">
        <f t="shared" si="1"/>
        <v/>
      </c>
      <c r="J20" s="1"/>
      <c r="K20" s="26"/>
      <c r="L20" s="26"/>
      <c r="M20" s="27"/>
    </row>
    <row r="21" spans="1:13" x14ac:dyDescent="0.25">
      <c r="A21" s="45">
        <f>TIME(0,5,0)+A20</f>
        <v>0.65208333333333324</v>
      </c>
      <c r="B21" s="45">
        <f>TIME(0,5,0)+B20</f>
        <v>0.29097222222222219</v>
      </c>
      <c r="C21" s="2">
        <f t="shared" si="0"/>
        <v>10.75</v>
      </c>
      <c r="D21" s="3">
        <v>2.5</v>
      </c>
      <c r="E21" s="25">
        <v>8</v>
      </c>
      <c r="F21" s="25"/>
      <c r="G21" s="54" t="s">
        <v>36</v>
      </c>
      <c r="H21" s="55"/>
      <c r="I21" s="3" t="str">
        <f t="shared" si="1"/>
        <v/>
      </c>
      <c r="J21" s="1"/>
      <c r="K21" s="26"/>
      <c r="L21" s="26"/>
      <c r="M21" s="27"/>
    </row>
    <row r="22" spans="1:13" x14ac:dyDescent="0.25">
      <c r="A22" s="45">
        <f>TIME(0,2,0)+A21</f>
        <v>0.65347222222222212</v>
      </c>
      <c r="B22" s="45">
        <f>TIME(0,2,0)+B21</f>
        <v>0.29236111111111107</v>
      </c>
      <c r="C22" s="2">
        <f t="shared" si="0"/>
        <v>11.95</v>
      </c>
      <c r="D22" s="48">
        <v>1.2</v>
      </c>
      <c r="E22" s="25">
        <v>9</v>
      </c>
      <c r="F22" s="47"/>
      <c r="G22" s="54" t="s">
        <v>37</v>
      </c>
      <c r="H22" s="55"/>
      <c r="I22" s="3" t="str">
        <f t="shared" si="1"/>
        <v/>
      </c>
      <c r="J22" s="1"/>
      <c r="K22" s="26"/>
      <c r="L22" s="26"/>
      <c r="M22" s="27"/>
    </row>
    <row r="23" spans="1:13" x14ac:dyDescent="0.25">
      <c r="A23" s="45">
        <f>TIME(0,2,0)+A22</f>
        <v>0.65486111111111101</v>
      </c>
      <c r="B23" s="45">
        <f>TIME(0,2,0)+B22</f>
        <v>0.29374999999999996</v>
      </c>
      <c r="C23" s="2">
        <f t="shared" si="0"/>
        <v>12.95</v>
      </c>
      <c r="D23" s="48">
        <v>1</v>
      </c>
      <c r="E23" s="25">
        <v>10</v>
      </c>
      <c r="F23" s="47"/>
      <c r="G23" s="54" t="s">
        <v>38</v>
      </c>
      <c r="H23" s="55"/>
      <c r="I23" s="3" t="str">
        <f t="shared" si="1"/>
        <v/>
      </c>
      <c r="J23" s="1"/>
      <c r="K23" s="26"/>
      <c r="L23" s="26"/>
      <c r="M23" s="27"/>
    </row>
    <row r="24" spans="1:13" x14ac:dyDescent="0.25">
      <c r="A24" s="45">
        <f>TIME(0,1,0)+A23</f>
        <v>0.65555555555555545</v>
      </c>
      <c r="B24" s="45">
        <f>TIME(0,1,0)+B23</f>
        <v>0.2944444444444444</v>
      </c>
      <c r="C24" s="2">
        <f t="shared" si="0"/>
        <v>13.549999999999999</v>
      </c>
      <c r="D24" s="48">
        <v>0.6</v>
      </c>
      <c r="E24" s="25">
        <v>11</v>
      </c>
      <c r="F24" s="47"/>
      <c r="G24" s="54" t="s">
        <v>39</v>
      </c>
      <c r="H24" s="55"/>
      <c r="I24" s="3" t="str">
        <f t="shared" si="1"/>
        <v/>
      </c>
      <c r="J24" s="1"/>
      <c r="K24" s="26"/>
      <c r="L24" s="26"/>
      <c r="M24" s="27"/>
    </row>
    <row r="25" spans="1:13" x14ac:dyDescent="0.25">
      <c r="A25" s="45">
        <f>TIME(0,2,0)+A24</f>
        <v>0.65694444444444433</v>
      </c>
      <c r="B25" s="45">
        <f>TIME(0,2,0)+B24</f>
        <v>0.29583333333333328</v>
      </c>
      <c r="C25" s="2">
        <f t="shared" si="0"/>
        <v>14.7</v>
      </c>
      <c r="D25" s="48">
        <v>1.1499999999999999</v>
      </c>
      <c r="E25" s="25">
        <v>12</v>
      </c>
      <c r="F25" s="47"/>
      <c r="G25" s="54" t="s">
        <v>40</v>
      </c>
      <c r="H25" s="55"/>
      <c r="I25" s="3" t="str">
        <f t="shared" si="1"/>
        <v/>
      </c>
      <c r="J25" s="1"/>
      <c r="K25" s="26"/>
      <c r="L25" s="26"/>
      <c r="M25" s="27"/>
    </row>
    <row r="26" spans="1:13" x14ac:dyDescent="0.25">
      <c r="A26" s="45">
        <f>TIME(0,0,0)+A25</f>
        <v>0.65694444444444433</v>
      </c>
      <c r="B26" s="45">
        <f>TIME(0,0,0)+B25</f>
        <v>0.29583333333333328</v>
      </c>
      <c r="C26" s="2">
        <f t="shared" si="0"/>
        <v>14.85</v>
      </c>
      <c r="D26" s="48">
        <v>0.15</v>
      </c>
      <c r="E26" s="25">
        <v>13</v>
      </c>
      <c r="F26" s="47"/>
      <c r="G26" s="54" t="s">
        <v>41</v>
      </c>
      <c r="H26" s="55"/>
      <c r="I26" s="3" t="str">
        <f t="shared" si="1"/>
        <v/>
      </c>
      <c r="J26" s="1"/>
      <c r="K26" s="26"/>
      <c r="L26" s="26"/>
      <c r="M26" s="27"/>
    </row>
    <row r="27" spans="1:13" x14ac:dyDescent="0.25">
      <c r="A27" s="45">
        <f>TIME(0,6,0)+A26</f>
        <v>0.66111111111111098</v>
      </c>
      <c r="B27" s="45">
        <f>TIME(0,6,0)+B26</f>
        <v>0.29999999999999993</v>
      </c>
      <c r="C27" s="2">
        <f t="shared" si="0"/>
        <v>18.25</v>
      </c>
      <c r="D27" s="48">
        <v>3.4</v>
      </c>
      <c r="E27" s="25">
        <v>14</v>
      </c>
      <c r="F27" s="47"/>
      <c r="G27" s="54" t="s">
        <v>42</v>
      </c>
      <c r="H27" s="55"/>
      <c r="I27" s="3" t="str">
        <f t="shared" si="1"/>
        <v/>
      </c>
      <c r="J27" s="1"/>
      <c r="K27" s="26"/>
      <c r="L27" s="26"/>
      <c r="M27" s="27"/>
    </row>
    <row r="28" spans="1:13" x14ac:dyDescent="0.25">
      <c r="A28" s="45">
        <f>TIME(0,1,0)+A27</f>
        <v>0.66180555555555542</v>
      </c>
      <c r="B28" s="45">
        <f>TIME(0,1,0)+B27</f>
        <v>0.30069444444444438</v>
      </c>
      <c r="C28" s="2">
        <f t="shared" si="0"/>
        <v>18.63</v>
      </c>
      <c r="D28" s="48">
        <v>0.38</v>
      </c>
      <c r="E28" s="25">
        <v>15</v>
      </c>
      <c r="F28" s="47"/>
      <c r="G28" s="54" t="s">
        <v>43</v>
      </c>
      <c r="H28" s="55"/>
      <c r="I28" s="3" t="str">
        <f t="shared" si="1"/>
        <v/>
      </c>
      <c r="J28" s="1"/>
      <c r="K28" s="26"/>
      <c r="L28" s="26"/>
      <c r="M28" s="26"/>
    </row>
    <row r="29" spans="1:13" x14ac:dyDescent="0.25">
      <c r="A29" s="45">
        <f>TIME(0,1,0)+A28</f>
        <v>0.66249999999999987</v>
      </c>
      <c r="B29" s="45">
        <f>TIME(0,1,0)+B28</f>
        <v>0.30138888888888882</v>
      </c>
      <c r="C29" s="2">
        <f t="shared" si="0"/>
        <v>18.98</v>
      </c>
      <c r="D29" s="48">
        <v>0.35</v>
      </c>
      <c r="E29" s="25">
        <v>16</v>
      </c>
      <c r="F29" s="47"/>
      <c r="G29" s="54" t="s">
        <v>44</v>
      </c>
      <c r="H29" s="55"/>
      <c r="I29" s="3" t="str">
        <f t="shared" si="1"/>
        <v/>
      </c>
      <c r="J29" s="1"/>
      <c r="K29" s="26"/>
      <c r="L29" s="26"/>
      <c r="M29" s="26"/>
    </row>
    <row r="30" spans="1:13" x14ac:dyDescent="0.25">
      <c r="A30" s="45">
        <f>TIME(0,3,0)+A29</f>
        <v>0.66458333333333319</v>
      </c>
      <c r="B30" s="45">
        <f>TIME(0,3,0)+B29</f>
        <v>0.30347222222222214</v>
      </c>
      <c r="C30" s="2">
        <f t="shared" si="0"/>
        <v>20.38</v>
      </c>
      <c r="D30" s="3">
        <v>1.4</v>
      </c>
      <c r="E30" s="25">
        <v>17</v>
      </c>
      <c r="F30" s="25"/>
      <c r="G30" s="54" t="s">
        <v>45</v>
      </c>
      <c r="H30" s="55"/>
      <c r="I30" s="3" t="str">
        <f t="shared" si="1"/>
        <v/>
      </c>
      <c r="J30" s="1"/>
      <c r="K30" s="26"/>
      <c r="L30" s="26"/>
      <c r="M30" s="29"/>
    </row>
    <row r="31" spans="1:13" x14ac:dyDescent="0.25">
      <c r="A31" s="45">
        <f>TIME(0,7,0)+A30</f>
        <v>0.66944444444444429</v>
      </c>
      <c r="B31" s="45">
        <f>TIME(0,7,0)+B30</f>
        <v>0.30833333333333324</v>
      </c>
      <c r="C31" s="2">
        <f t="shared" si="0"/>
        <v>23.68</v>
      </c>
      <c r="D31" s="3">
        <v>3.3</v>
      </c>
      <c r="E31" s="25">
        <v>18</v>
      </c>
      <c r="F31" s="25"/>
      <c r="G31" s="54" t="s">
        <v>46</v>
      </c>
      <c r="H31" s="55"/>
      <c r="I31" s="3" t="str">
        <f t="shared" si="1"/>
        <v/>
      </c>
      <c r="J31" s="1"/>
      <c r="K31" s="26"/>
      <c r="L31" s="26"/>
      <c r="M31" s="29"/>
    </row>
    <row r="32" spans="1:13" x14ac:dyDescent="0.25">
      <c r="A32" s="45">
        <f>TIME(0,8,0)+A31</f>
        <v>0.67499999999999982</v>
      </c>
      <c r="B32" s="45">
        <f>TIME(0,8,0)+B31</f>
        <v>0.31388888888888877</v>
      </c>
      <c r="C32" s="2">
        <f t="shared" si="0"/>
        <v>27.48</v>
      </c>
      <c r="D32" s="3">
        <v>3.8</v>
      </c>
      <c r="E32" s="25">
        <v>19</v>
      </c>
      <c r="F32" s="25"/>
      <c r="G32" s="54" t="s">
        <v>47</v>
      </c>
      <c r="H32" s="55"/>
      <c r="I32" s="3" t="str">
        <f t="shared" si="1"/>
        <v/>
      </c>
      <c r="J32" s="1"/>
      <c r="K32" s="26"/>
      <c r="L32" s="26"/>
      <c r="M32" s="26"/>
    </row>
    <row r="33" spans="1:13" x14ac:dyDescent="0.25">
      <c r="A33" s="45">
        <f t="shared" ref="A33:B33" si="2">TIME(0,5,0)+A32</f>
        <v>0.67847222222222203</v>
      </c>
      <c r="B33" s="45">
        <f t="shared" si="2"/>
        <v>0.31736111111111098</v>
      </c>
      <c r="C33" s="2">
        <f t="shared" si="0"/>
        <v>30.080000000000002</v>
      </c>
      <c r="D33" s="3">
        <v>2.6</v>
      </c>
      <c r="E33" s="25">
        <v>20</v>
      </c>
      <c r="F33" s="25"/>
      <c r="G33" s="54" t="s">
        <v>48</v>
      </c>
      <c r="H33" s="55"/>
      <c r="I33" s="3" t="str">
        <f t="shared" si="1"/>
        <v/>
      </c>
      <c r="J33" s="1"/>
      <c r="K33" s="26"/>
      <c r="L33" s="26"/>
      <c r="M33" s="26"/>
    </row>
    <row r="34" spans="1:13" x14ac:dyDescent="0.25">
      <c r="A34" s="45">
        <f>TIME(0,3,0)+A33</f>
        <v>0.68055555555555536</v>
      </c>
      <c r="B34" s="45">
        <f>TIME(0,3,0)+B33</f>
        <v>0.31944444444444431</v>
      </c>
      <c r="C34" s="2">
        <f t="shared" si="0"/>
        <v>31.580000000000002</v>
      </c>
      <c r="D34" s="3">
        <v>1.5</v>
      </c>
      <c r="E34" s="25">
        <v>21</v>
      </c>
      <c r="F34" s="25"/>
      <c r="G34" s="49" t="s">
        <v>50</v>
      </c>
      <c r="H34" s="50"/>
      <c r="I34" s="3" t="str">
        <f t="shared" si="1"/>
        <v/>
      </c>
      <c r="J34" s="1"/>
      <c r="K34" s="26"/>
      <c r="L34" s="26"/>
      <c r="M34" s="26"/>
    </row>
    <row r="35" spans="1:13" x14ac:dyDescent="0.25">
      <c r="A35" s="45">
        <f>TIME(0,3,0)+A34</f>
        <v>0.68263888888888868</v>
      </c>
      <c r="B35" s="45">
        <f>TIME(0,3,0)+B34</f>
        <v>0.32152777777777763</v>
      </c>
      <c r="C35" s="2">
        <f t="shared" si="0"/>
        <v>33.480000000000004</v>
      </c>
      <c r="D35" s="3">
        <v>1.9</v>
      </c>
      <c r="E35" s="25">
        <v>22</v>
      </c>
      <c r="F35" s="25"/>
      <c r="G35" s="49" t="s">
        <v>49</v>
      </c>
      <c r="H35" s="50"/>
      <c r="I35" s="3" t="str">
        <f>IFERROR(IF(D35&lt;4,"",(D35*TIME(1,0,0))/(B35-#REF!)),"")</f>
        <v/>
      </c>
      <c r="J35" s="1"/>
      <c r="K35" s="26"/>
      <c r="L35" s="26"/>
      <c r="M35" s="26"/>
    </row>
    <row r="36" spans="1:13" x14ac:dyDescent="0.25">
      <c r="A36" s="45">
        <f>TIME(0,2,0)+A35</f>
        <v>0.68402777777777757</v>
      </c>
      <c r="B36" s="45">
        <f>TIME(0,2,0)+B35</f>
        <v>0.32291666666666652</v>
      </c>
      <c r="C36" s="2">
        <f t="shared" si="0"/>
        <v>34.230000000000004</v>
      </c>
      <c r="D36" s="3">
        <v>0.75</v>
      </c>
      <c r="E36" s="25">
        <v>23</v>
      </c>
      <c r="F36" s="25"/>
      <c r="G36" s="49" t="s">
        <v>30</v>
      </c>
      <c r="H36" s="50"/>
      <c r="I36" s="3" t="str">
        <f t="shared" si="1"/>
        <v/>
      </c>
      <c r="J36" s="1"/>
      <c r="K36" s="26"/>
      <c r="L36" s="26"/>
      <c r="M36" s="26"/>
    </row>
    <row r="37" spans="1:13" x14ac:dyDescent="0.25">
      <c r="A37" s="45">
        <f>TIME(0,2,0)+A36</f>
        <v>0.68541666666666645</v>
      </c>
      <c r="B37" s="45">
        <f>TIME(0,2,0)+B36</f>
        <v>0.3243055555555554</v>
      </c>
      <c r="C37" s="2">
        <f t="shared" si="0"/>
        <v>34.730000000000004</v>
      </c>
      <c r="D37" s="3">
        <v>0.5</v>
      </c>
      <c r="E37" s="25">
        <v>24</v>
      </c>
      <c r="F37" s="25" t="s">
        <v>13</v>
      </c>
      <c r="G37" s="49" t="s">
        <v>24</v>
      </c>
      <c r="H37" s="50"/>
      <c r="I37" s="3" t="str">
        <f t="shared" si="1"/>
        <v/>
      </c>
      <c r="J37" s="1"/>
      <c r="K37" s="26"/>
      <c r="L37" s="26"/>
      <c r="M37" s="26"/>
    </row>
    <row r="38" spans="1:13" x14ac:dyDescent="0.25">
      <c r="A38" s="37">
        <v>31.07</v>
      </c>
      <c r="B38" s="37">
        <v>31.07</v>
      </c>
      <c r="C38" s="38"/>
      <c r="D38" s="39"/>
      <c r="E38" s="40"/>
      <c r="F38" s="41"/>
      <c r="G38" s="42" t="s">
        <v>14</v>
      </c>
      <c r="H38" s="43"/>
      <c r="I38" s="44"/>
      <c r="J38" s="4"/>
      <c r="K38" s="5"/>
      <c r="L38" s="5"/>
      <c r="M38" s="5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51" t="s">
        <v>25</v>
      </c>
      <c r="G40" s="52"/>
      <c r="H40" s="52"/>
      <c r="I40" s="53"/>
      <c r="J40" s="6"/>
      <c r="K40" s="6"/>
      <c r="L40" s="6"/>
      <c r="M40" s="6"/>
    </row>
    <row r="41" spans="1:13" x14ac:dyDescent="0.25">
      <c r="A41" s="6" t="s">
        <v>15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6" t="s">
        <v>16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6" t="s">
        <v>17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6" t="s">
        <v>18</v>
      </c>
      <c r="B44" s="6"/>
      <c r="C44" s="6"/>
      <c r="D44" s="6"/>
      <c r="E44" s="6"/>
      <c r="F44" s="6"/>
      <c r="G44" s="6"/>
      <c r="H44" s="6"/>
      <c r="L44" s="6"/>
      <c r="M44" s="6"/>
    </row>
    <row r="45" spans="1:13" x14ac:dyDescent="0.25">
      <c r="A45" s="6" t="s">
        <v>19</v>
      </c>
      <c r="B45" s="6"/>
      <c r="C45" s="6"/>
      <c r="D45" s="6"/>
      <c r="E45" s="6"/>
      <c r="F45" s="6"/>
      <c r="G45" s="6"/>
      <c r="H45" s="6"/>
      <c r="L45" s="6"/>
      <c r="M45" s="6"/>
    </row>
    <row r="46" spans="1:13" x14ac:dyDescent="0.25">
      <c r="A46" s="6" t="s">
        <v>20</v>
      </c>
      <c r="B46" s="6"/>
      <c r="C46" s="6"/>
      <c r="D46" s="6"/>
      <c r="E46" s="6"/>
      <c r="F46" s="6"/>
      <c r="G46" s="6"/>
      <c r="H46" s="6" t="s">
        <v>23</v>
      </c>
      <c r="I46" s="6"/>
      <c r="J46" s="6"/>
      <c r="L46" s="6"/>
      <c r="M46" s="6"/>
    </row>
    <row r="47" spans="1:13" x14ac:dyDescent="0.25">
      <c r="A47" s="6" t="s">
        <v>22</v>
      </c>
      <c r="B47" s="6"/>
      <c r="C47" s="6"/>
      <c r="D47" s="28"/>
      <c r="E47" s="30"/>
      <c r="F47" s="6"/>
      <c r="G47" s="6"/>
      <c r="H47" s="13" t="s">
        <v>21</v>
      </c>
      <c r="M47" s="6"/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</sheetData>
  <mergeCells count="20">
    <mergeCell ref="G33:H33"/>
    <mergeCell ref="G30:H30"/>
    <mergeCell ref="G31:H31"/>
    <mergeCell ref="G32:H32"/>
    <mergeCell ref="F40:I40"/>
    <mergeCell ref="G15:H15"/>
    <mergeCell ref="G21:H21"/>
    <mergeCell ref="G23:H23"/>
    <mergeCell ref="G16:H16"/>
    <mergeCell ref="G17:H17"/>
    <mergeCell ref="G18:H18"/>
    <mergeCell ref="G19:H19"/>
    <mergeCell ref="G20:H20"/>
    <mergeCell ref="G22:H22"/>
    <mergeCell ref="G24:H24"/>
    <mergeCell ref="G25:H25"/>
    <mergeCell ref="G26:H26"/>
    <mergeCell ref="G27:H27"/>
    <mergeCell ref="G28:H28"/>
    <mergeCell ref="G29:H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Aleksiejuk</dc:creator>
  <cp:lastModifiedBy>Michał Aleksiejuk</cp:lastModifiedBy>
  <dcterms:created xsi:type="dcterms:W3CDTF">2024-06-17T10:40:36Z</dcterms:created>
  <dcterms:modified xsi:type="dcterms:W3CDTF">2024-08-05T10:37:30Z</dcterms:modified>
</cp:coreProperties>
</file>